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6540" tabRatio="748" activeTab="1"/>
  </bookViews>
  <sheets>
    <sheet name="Brux RC-länk Nätdel" sheetId="1" r:id="rId1"/>
    <sheet name="RC-länk Nätdel" sheetId="2" r:id="rId2"/>
    <sheet name="Frekvens &amp; Våglängd" sheetId="3" r:id="rId3"/>
    <sheet name="Enkla 6dB-filter" sheetId="4" r:id="rId4"/>
    <sheet name="Parallellkoppling" sheetId="5" r:id="rId5"/>
  </sheets>
  <definedNames/>
  <calcPr fullCalcOnLoad="1"/>
</workbook>
</file>

<file path=xl/sharedStrings.xml><?xml version="1.0" encoding="utf-8"?>
<sst xmlns="http://schemas.openxmlformats.org/spreadsheetml/2006/main" count="143" uniqueCount="68">
  <si>
    <t>Beräkning av RC-länkar i nätdelar</t>
  </si>
  <si>
    <t>R=</t>
  </si>
  <si>
    <t>Ohm</t>
  </si>
  <si>
    <t>Volt</t>
  </si>
  <si>
    <t>mA =</t>
  </si>
  <si>
    <t>A =</t>
  </si>
  <si>
    <t>µF</t>
  </si>
  <si>
    <t>F</t>
  </si>
  <si>
    <t>Hertz</t>
  </si>
  <si>
    <t>=</t>
  </si>
  <si>
    <t>sek</t>
  </si>
  <si>
    <t>sek =</t>
  </si>
  <si>
    <t>min</t>
  </si>
  <si>
    <t>msek</t>
  </si>
  <si>
    <t xml:space="preserve"> -3dB</t>
  </si>
  <si>
    <t>C=</t>
  </si>
  <si>
    <t>(frivilligt)</t>
  </si>
  <si>
    <t>Modellen används genom att lägga in lämpliga värden i de gula cellerna.</t>
  </si>
  <si>
    <t>Du behöver inte lägga in något värde på kondensatorn om du inte vill, exempel på olika kondensatorvärden finns redan. Svaret på kombinationen med den motstånds/kondensatorvariant som du valt hittar du i det ljusgula fältet</t>
  </si>
  <si>
    <t>Du  hittar också exempel på spänningsfallet över det motstånd du valt vid olika strömförbrukning</t>
  </si>
  <si>
    <t>Bladet är skyddat för att du av misstag inte skall ändra på fel ställen. Skyddet har inget lösenord :-)</t>
  </si>
  <si>
    <t>Tidskonstanten är den tid det tar innan kondensatorn har laddats upp till 63,2% av matningsspänningen.</t>
  </si>
  <si>
    <t>R</t>
  </si>
  <si>
    <t>C</t>
  </si>
  <si>
    <t>Spänningsfall över R vid olika ström</t>
  </si>
  <si>
    <t>Vid urladdning gäller samma tider, under förutsättning att spänningen på matningssidan är = 0, dvs efter 5 tidskonstanter så är kondensatorn i princip urladdad. I praktiken har man sällan spänningen 0 varför man alltid skall mäta på en kondensator innan man börjar arbeta i kretsen!</t>
  </si>
  <si>
    <t xml:space="preserve">Efter två tidskonstanter så har spänningen stigit ytterligare 63,2% av återstoden av skillnaden mellan spänningen vid 1 tidskonstant och matningsspänningen dvs man är uppe vid 86,5% av matningsspänningen. </t>
  </si>
  <si>
    <t>Efter tre tidskonstanter är man uppe i 95% av matningsspänningen. Uppladdningen av en kondensator slutar i princip aldrig utan spänningen går sakta uppåt hela tiden och närmar sig matningsspänningen, men det går långsammare och långsammare. Rent praktiskt kan man anse att kondensatorn har uppnått full laddning efter 5 tidskonstanter. Detta gäller om inte någon ström dras från kondensatorn.</t>
  </si>
  <si>
    <t>I praktiken drar oftast ett förstärkande steg ström ur kondensatorn långt innan 5 tidskonstanter har förflutit. Tiden till full uppladdning kan därför förlängas avsevärt!</t>
  </si>
  <si>
    <t>Beräkna våglängd eller frekvens</t>
  </si>
  <si>
    <t>Skriv in frekvensen i Hz  ===&gt;</t>
  </si>
  <si>
    <t xml:space="preserve"> = Våglängd</t>
  </si>
  <si>
    <t xml:space="preserve"> = Frekvens</t>
  </si>
  <si>
    <t>m/sek</t>
  </si>
  <si>
    <t>Bruksanvisning RC-länk Nätdel</t>
  </si>
  <si>
    <t>F (Hz)</t>
  </si>
  <si>
    <t>R (Ω)</t>
  </si>
  <si>
    <t>C (μF)</t>
  </si>
  <si>
    <t>6 dB filter (RC)</t>
  </si>
  <si>
    <t>Beräkna den okända parametern av R, C eller F</t>
  </si>
  <si>
    <t>Skriv in det du vet i de gula fälten och få svaret i det gröna :-)</t>
  </si>
  <si>
    <t>Parallellkoppling av motstånd</t>
  </si>
  <si>
    <t>R1 (Ω)</t>
  </si>
  <si>
    <t>R3 (Ω)</t>
  </si>
  <si>
    <t>R2 (Ω)</t>
  </si>
  <si>
    <t>Resultat</t>
  </si>
  <si>
    <t>R1 + R2</t>
  </si>
  <si>
    <t>R1 + R2 + R3</t>
  </si>
  <si>
    <t>Du vill komma fram till följande resistans:</t>
  </si>
  <si>
    <t>Du har följande motstånd:</t>
  </si>
  <si>
    <t>Parallellt med enbart R1</t>
  </si>
  <si>
    <t>Och kanske ytterligare ett:</t>
  </si>
  <si>
    <t>Med ovanstående modell kan du få fram vilket motstånd du behöver om du har ett eller två motstånd redan.</t>
  </si>
  <si>
    <t>Skriv in det du vet i de gula fälten och få svaret i de gröna :-)</t>
  </si>
  <si>
    <t>Parallellt med både R1 + R2</t>
  </si>
  <si>
    <t>Sök det resterande motståndet (parallellkoppling)</t>
  </si>
  <si>
    <t>Du behöver då:</t>
  </si>
  <si>
    <t>Ω</t>
  </si>
  <si>
    <t>så får du fram den saknade parametern i de gröna rutorna</t>
  </si>
  <si>
    <t>Skriv in våglängden i cm ===&gt;</t>
  </si>
  <si>
    <t>Avsedd framför allt för att leta fram rumsresonanser etc</t>
  </si>
  <si>
    <t>och fungerar därför inte väl över ca 20 000 Hz pga för liten våglängd</t>
  </si>
  <si>
    <t>Skriv in det du vet, frekvens eller våglängd, i de gula rutorna nedan</t>
  </si>
  <si>
    <t>Vill du veta resonansfrekvensen för avståndet 3m så skriv in 300 (cm) i den gula våglängdsrutan.</t>
  </si>
  <si>
    <t>Se till att du använder Ohm och mikroFarad.</t>
  </si>
  <si>
    <t>Watt</t>
  </si>
  <si>
    <t>Effektförbrukning</t>
  </si>
  <si>
    <t>Tidskonstant (RC)</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</si>
</sst>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E+00"/>
    <numFmt numFmtId="173" formatCode="0.00000E+00"/>
    <numFmt numFmtId="174" formatCode="0.0000E+00"/>
    <numFmt numFmtId="175" formatCode="0.000E+00"/>
    <numFmt numFmtId="176" formatCode="0.0E+00"/>
    <numFmt numFmtId="177" formatCode="#_#0"/>
    <numFmt numFmtId="178" formatCode="#_##0"/>
    <numFmt numFmtId="179" formatCode="#_m##0"/>
    <numFmt numFmtId="180" formatCode="#_m#0"/>
    <numFmt numFmtId="181" formatCode="#\m#0"/>
    <numFmt numFmtId="182" formatCode="#\m_#0"/>
    <numFmt numFmtId="183" formatCode="#\m_##0"/>
    <numFmt numFmtId="184" formatCode="#\m_##0\c\m"/>
    <numFmt numFmtId="185" formatCode="#,##0\H\z"/>
    <numFmt numFmtId="186" formatCode="#.0\m_##0\c\m"/>
    <numFmt numFmtId="187" formatCode="#.\m_##0\c\m"/>
    <numFmt numFmtId="188" formatCode=".\m_##0\c\ɭ;"/>
  </numFmts>
  <fonts count="19">
    <font>
      <sz val="10"/>
      <name val="Arial"/>
      <family val="0"/>
    </font>
    <font>
      <b/>
      <sz val="10"/>
      <name val="Arial"/>
      <family val="2"/>
    </font>
    <font>
      <b/>
      <sz val="16"/>
      <name val="Arial"/>
      <family val="2"/>
    </font>
    <font>
      <b/>
      <sz val="10"/>
      <color indexed="12"/>
      <name val="Arial"/>
      <family val="2"/>
    </font>
    <font>
      <sz val="9"/>
      <name val="Arial"/>
      <family val="2"/>
    </font>
    <font>
      <b/>
      <sz val="9"/>
      <name val="Arial"/>
      <family val="2"/>
    </font>
    <font>
      <b/>
      <sz val="16"/>
      <color indexed="18"/>
      <name val="Arial"/>
      <family val="2"/>
    </font>
    <font>
      <b/>
      <sz val="16"/>
      <color indexed="62"/>
      <name val="Arial"/>
      <family val="2"/>
    </font>
    <font>
      <sz val="10"/>
      <color indexed="9"/>
      <name val="Arial"/>
      <family val="2"/>
    </font>
    <font>
      <b/>
      <sz val="20"/>
      <name val="Arial"/>
      <family val="2"/>
    </font>
    <font>
      <b/>
      <sz val="10"/>
      <color indexed="62"/>
      <name val="Arial"/>
      <family val="2"/>
    </font>
    <font>
      <sz val="10"/>
      <color indexed="62"/>
      <name val="Arial"/>
      <family val="2"/>
    </font>
    <font>
      <b/>
      <sz val="20"/>
      <color indexed="62"/>
      <name val="Arial"/>
      <family val="2"/>
    </font>
    <font>
      <sz val="10"/>
      <color indexed="13"/>
      <name val="Arial"/>
      <family val="2"/>
    </font>
    <font>
      <sz val="10"/>
      <color indexed="18"/>
      <name val="Arial"/>
      <family val="2"/>
    </font>
    <font>
      <b/>
      <sz val="10"/>
      <color indexed="18"/>
      <name val="Arial"/>
      <family val="2"/>
    </font>
    <font>
      <b/>
      <sz val="14"/>
      <color indexed="62"/>
      <name val="Arial"/>
      <family val="2"/>
    </font>
    <font>
      <sz val="10"/>
      <color indexed="8"/>
      <name val="Arial"/>
      <family val="2"/>
    </font>
    <font>
      <b/>
      <sz val="10"/>
      <color indexed="8"/>
      <name val="Arial"/>
      <family val="2"/>
    </font>
  </fonts>
  <fills count="9">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13"/>
        <bgColor indexed="64"/>
      </patternFill>
    </fill>
  </fills>
  <borders count="15">
    <border>
      <left/>
      <right/>
      <top/>
      <bottom/>
      <diagonal/>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3" fontId="0" fillId="0" borderId="0" xfId="0" applyNumberFormat="1" applyAlignment="1">
      <alignment/>
    </xf>
    <xf numFmtId="0" fontId="0" fillId="2" borderId="0"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3" borderId="0" xfId="0" applyFill="1" applyAlignment="1">
      <alignment/>
    </xf>
    <xf numFmtId="3" fontId="0" fillId="3" borderId="0" xfId="0" applyNumberFormat="1" applyFill="1" applyAlignment="1">
      <alignment/>
    </xf>
    <xf numFmtId="3" fontId="1" fillId="3" borderId="0" xfId="0" applyNumberFormat="1" applyFont="1" applyFill="1" applyAlignment="1">
      <alignment horizontal="center"/>
    </xf>
    <xf numFmtId="0" fontId="1" fillId="3" borderId="0" xfId="0" applyFont="1" applyFill="1" applyAlignment="1">
      <alignment/>
    </xf>
    <xf numFmtId="3" fontId="1" fillId="3" borderId="0" xfId="0" applyNumberFormat="1" applyFont="1" applyFill="1" applyAlignment="1">
      <alignment/>
    </xf>
    <xf numFmtId="0" fontId="1" fillId="0" borderId="0" xfId="0" applyFont="1" applyFill="1" applyBorder="1" applyAlignment="1">
      <alignment/>
    </xf>
    <xf numFmtId="3" fontId="4" fillId="4" borderId="4" xfId="0" applyNumberFormat="1" applyFont="1" applyFill="1" applyBorder="1" applyAlignment="1">
      <alignment/>
    </xf>
    <xf numFmtId="0" fontId="4" fillId="4" borderId="5" xfId="0" applyFont="1" applyFill="1" applyBorder="1" applyAlignment="1">
      <alignment horizontal="right"/>
    </xf>
    <xf numFmtId="3" fontId="4" fillId="4" borderId="5" xfId="0" applyNumberFormat="1" applyFont="1" applyFill="1" applyBorder="1" applyAlignment="1">
      <alignment/>
    </xf>
    <xf numFmtId="0" fontId="4" fillId="4" borderId="5" xfId="0" applyFont="1" applyFill="1" applyBorder="1" applyAlignment="1">
      <alignment/>
    </xf>
    <xf numFmtId="3" fontId="4" fillId="4" borderId="6" xfId="0" applyNumberFormat="1" applyFont="1" applyFill="1" applyBorder="1" applyAlignment="1">
      <alignment/>
    </xf>
    <xf numFmtId="0" fontId="4" fillId="4" borderId="0" xfId="0" applyFont="1" applyFill="1" applyBorder="1" applyAlignment="1">
      <alignment horizontal="right"/>
    </xf>
    <xf numFmtId="3" fontId="4" fillId="4" borderId="0" xfId="0" applyNumberFormat="1" applyFont="1" applyFill="1" applyBorder="1" applyAlignment="1">
      <alignment/>
    </xf>
    <xf numFmtId="0" fontId="4" fillId="4" borderId="0" xfId="0" applyFont="1" applyFill="1" applyBorder="1" applyAlignment="1">
      <alignment/>
    </xf>
    <xf numFmtId="3" fontId="4" fillId="4" borderId="7" xfId="0" applyNumberFormat="1" applyFont="1" applyFill="1" applyBorder="1" applyAlignment="1">
      <alignment/>
    </xf>
    <xf numFmtId="0" fontId="4" fillId="4" borderId="8" xfId="0" applyFont="1" applyFill="1" applyBorder="1" applyAlignment="1">
      <alignment/>
    </xf>
    <xf numFmtId="3" fontId="4" fillId="4" borderId="8" xfId="0" applyNumberFormat="1" applyFont="1" applyFill="1" applyBorder="1" applyAlignment="1">
      <alignment/>
    </xf>
    <xf numFmtId="3" fontId="5" fillId="5" borderId="4" xfId="0" applyNumberFormat="1" applyFont="1" applyFill="1" applyBorder="1" applyAlignment="1">
      <alignment/>
    </xf>
    <xf numFmtId="0" fontId="5" fillId="5" borderId="5" xfId="0" applyFont="1" applyFill="1" applyBorder="1" applyAlignment="1">
      <alignment/>
    </xf>
    <xf numFmtId="168" fontId="5" fillId="5" borderId="5" xfId="0" applyNumberFormat="1" applyFont="1" applyFill="1" applyBorder="1" applyAlignment="1">
      <alignment/>
    </xf>
    <xf numFmtId="0" fontId="5" fillId="5" borderId="4" xfId="0" applyFont="1" applyFill="1" applyBorder="1" applyAlignment="1">
      <alignment/>
    </xf>
    <xf numFmtId="3" fontId="5" fillId="5" borderId="5" xfId="0" applyNumberFormat="1" applyFont="1" applyFill="1" applyBorder="1" applyAlignment="1">
      <alignment/>
    </xf>
    <xf numFmtId="0" fontId="5" fillId="5" borderId="1" xfId="0" applyFont="1" applyFill="1" applyBorder="1" applyAlignment="1">
      <alignment/>
    </xf>
    <xf numFmtId="3" fontId="5" fillId="4" borderId="6" xfId="0" applyNumberFormat="1" applyFont="1" applyFill="1" applyBorder="1" applyAlignment="1">
      <alignment/>
    </xf>
    <xf numFmtId="168" fontId="4" fillId="4" borderId="0" xfId="0" applyNumberFormat="1" applyFont="1" applyFill="1" applyBorder="1" applyAlignment="1">
      <alignment/>
    </xf>
    <xf numFmtId="0" fontId="4" fillId="4" borderId="6" xfId="0" applyFont="1" applyFill="1" applyBorder="1" applyAlignment="1">
      <alignment/>
    </xf>
    <xf numFmtId="0" fontId="4" fillId="4" borderId="2" xfId="0" applyFont="1" applyFill="1" applyBorder="1" applyAlignment="1">
      <alignment/>
    </xf>
    <xf numFmtId="165" fontId="4" fillId="4" borderId="6" xfId="0" applyNumberFormat="1" applyFont="1" applyFill="1" applyBorder="1" applyAlignment="1">
      <alignment/>
    </xf>
    <xf numFmtId="164" fontId="4" fillId="4" borderId="6" xfId="0" applyNumberFormat="1" applyFont="1" applyFill="1" applyBorder="1" applyAlignment="1">
      <alignment/>
    </xf>
    <xf numFmtId="168" fontId="4" fillId="4" borderId="8" xfId="0" applyNumberFormat="1" applyFont="1" applyFill="1" applyBorder="1" applyAlignment="1">
      <alignment/>
    </xf>
    <xf numFmtId="0" fontId="4" fillId="4" borderId="7" xfId="0" applyFont="1" applyFill="1" applyBorder="1" applyAlignment="1">
      <alignment/>
    </xf>
    <xf numFmtId="0" fontId="4" fillId="4" borderId="3" xfId="0" applyFont="1" applyFill="1" applyBorder="1" applyAlignment="1">
      <alignment/>
    </xf>
    <xf numFmtId="0" fontId="0" fillId="3" borderId="0" xfId="0" applyFill="1" applyAlignment="1">
      <alignment horizontal="left"/>
    </xf>
    <xf numFmtId="0" fontId="0" fillId="3" borderId="0" xfId="0" applyFill="1" applyBorder="1" applyAlignment="1">
      <alignment horizontal="left"/>
    </xf>
    <xf numFmtId="0" fontId="5" fillId="5" borderId="5" xfId="0" applyFont="1" applyFill="1" applyBorder="1" applyAlignment="1">
      <alignment horizontal="left"/>
    </xf>
    <xf numFmtId="0" fontId="4" fillId="4" borderId="0" xfId="0" applyFont="1" applyFill="1" applyBorder="1" applyAlignment="1">
      <alignment horizontal="left"/>
    </xf>
    <xf numFmtId="0" fontId="4" fillId="4" borderId="8" xfId="0" applyFont="1" applyFill="1" applyBorder="1" applyAlignment="1">
      <alignment horizontal="left"/>
    </xf>
    <xf numFmtId="0" fontId="4" fillId="4" borderId="5" xfId="0" applyFont="1" applyFill="1" applyBorder="1" applyAlignment="1">
      <alignment horizontal="left"/>
    </xf>
    <xf numFmtId="3" fontId="1" fillId="6" borderId="9" xfId="0" applyNumberFormat="1" applyFont="1" applyFill="1" applyBorder="1" applyAlignment="1" applyProtection="1">
      <alignment/>
      <protection locked="0"/>
    </xf>
    <xf numFmtId="0" fontId="6" fillId="2" borderId="0" xfId="0" applyFont="1" applyFill="1" applyAlignment="1">
      <alignment horizontal="center"/>
    </xf>
    <xf numFmtId="0" fontId="0" fillId="2" borderId="0" xfId="0" applyFill="1" applyAlignment="1">
      <alignment/>
    </xf>
    <xf numFmtId="0" fontId="0" fillId="2" borderId="0" xfId="0" applyFill="1" applyAlignment="1">
      <alignment wrapText="1"/>
    </xf>
    <xf numFmtId="0" fontId="0" fillId="3" borderId="10" xfId="0" applyFill="1" applyBorder="1" applyAlignment="1">
      <alignment horizontal="left"/>
    </xf>
    <xf numFmtId="0" fontId="0" fillId="3" borderId="10" xfId="0" applyFill="1" applyBorder="1" applyAlignment="1">
      <alignment/>
    </xf>
    <xf numFmtId="3" fontId="1" fillId="3" borderId="10" xfId="0" applyNumberFormat="1" applyFont="1" applyFill="1" applyBorder="1" applyAlignment="1">
      <alignment horizontal="center"/>
    </xf>
    <xf numFmtId="0" fontId="7" fillId="2" borderId="0" xfId="0" applyFont="1" applyFill="1" applyAlignment="1">
      <alignment horizontal="center"/>
    </xf>
    <xf numFmtId="3" fontId="0" fillId="2" borderId="0" xfId="0" applyNumberFormat="1" applyFill="1" applyAlignment="1">
      <alignment/>
    </xf>
    <xf numFmtId="0" fontId="8" fillId="2" borderId="0" xfId="0" applyFont="1" applyFill="1" applyAlignment="1" applyProtection="1">
      <alignment/>
      <protection hidden="1"/>
    </xf>
    <xf numFmtId="3" fontId="8" fillId="2" borderId="0" xfId="0" applyNumberFormat="1" applyFont="1" applyFill="1" applyAlignment="1" applyProtection="1">
      <alignment/>
      <protection hidden="1"/>
    </xf>
    <xf numFmtId="0" fontId="9" fillId="2" borderId="0" xfId="0" applyFont="1" applyFill="1" applyAlignment="1">
      <alignment horizontal="center"/>
    </xf>
    <xf numFmtId="0" fontId="0" fillId="2" borderId="0" xfId="0" applyFill="1" applyAlignment="1">
      <alignment horizontal="center"/>
    </xf>
    <xf numFmtId="167" fontId="1" fillId="7" borderId="9" xfId="0" applyNumberFormat="1" applyFont="1" applyFill="1" applyBorder="1" applyAlignment="1">
      <alignment/>
    </xf>
    <xf numFmtId="4" fontId="1" fillId="7" borderId="9" xfId="0" applyNumberFormat="1" applyFont="1" applyFill="1" applyBorder="1" applyAlignment="1">
      <alignment/>
    </xf>
    <xf numFmtId="0" fontId="10" fillId="2" borderId="0" xfId="0" applyFont="1" applyFill="1" applyAlignment="1">
      <alignment horizontal="left"/>
    </xf>
    <xf numFmtId="0" fontId="10" fillId="2" borderId="0" xfId="0" applyFont="1" applyFill="1" applyAlignment="1">
      <alignment horizontal="center"/>
    </xf>
    <xf numFmtId="0" fontId="11" fillId="2" borderId="0" xfId="0" applyFont="1" applyFill="1" applyAlignment="1">
      <alignment horizontal="center"/>
    </xf>
    <xf numFmtId="0" fontId="1" fillId="8" borderId="9" xfId="0" applyFont="1" applyFill="1" applyBorder="1" applyAlignment="1" applyProtection="1">
      <alignment/>
      <protection locked="0"/>
    </xf>
    <xf numFmtId="3" fontId="1" fillId="8" borderId="9" xfId="0" applyNumberFormat="1" applyFont="1" applyFill="1" applyBorder="1" applyAlignment="1" applyProtection="1">
      <alignment/>
      <protection locked="0"/>
    </xf>
    <xf numFmtId="0" fontId="10" fillId="2" borderId="0" xfId="0" applyFont="1" applyFill="1" applyBorder="1" applyAlignment="1">
      <alignment horizontal="center"/>
    </xf>
    <xf numFmtId="3" fontId="1" fillId="2" borderId="0" xfId="0" applyNumberFormat="1" applyFont="1" applyFill="1" applyBorder="1" applyAlignment="1" applyProtection="1">
      <alignment/>
      <protection locked="0"/>
    </xf>
    <xf numFmtId="4" fontId="1" fillId="2" borderId="0" xfId="0" applyNumberFormat="1" applyFont="1" applyFill="1" applyBorder="1" applyAlignment="1">
      <alignment/>
    </xf>
    <xf numFmtId="0" fontId="11" fillId="2" borderId="0" xfId="0" applyFont="1" applyFill="1" applyBorder="1" applyAlignment="1">
      <alignment horizontal="center"/>
    </xf>
    <xf numFmtId="3" fontId="0" fillId="2" borderId="0" xfId="0" applyNumberFormat="1" applyFill="1" applyBorder="1" applyAlignment="1">
      <alignment/>
    </xf>
    <xf numFmtId="167" fontId="1" fillId="2" borderId="0" xfId="0" applyNumberFormat="1" applyFont="1" applyFill="1" applyBorder="1" applyAlignment="1">
      <alignment/>
    </xf>
    <xf numFmtId="0" fontId="10" fillId="2" borderId="0" xfId="0" applyFont="1" applyFill="1" applyBorder="1" applyAlignment="1">
      <alignment horizontal="left"/>
    </xf>
    <xf numFmtId="0" fontId="14" fillId="2" borderId="0" xfId="0" applyFont="1" applyFill="1" applyAlignment="1">
      <alignment/>
    </xf>
    <xf numFmtId="0" fontId="15" fillId="2" borderId="0" xfId="0" applyFont="1" applyFill="1" applyAlignment="1">
      <alignment/>
    </xf>
    <xf numFmtId="0" fontId="15" fillId="2" borderId="0" xfId="0" applyFont="1" applyFill="1" applyAlignment="1">
      <alignment horizontal="center"/>
    </xf>
    <xf numFmtId="3" fontId="13" fillId="2" borderId="0" xfId="0" applyNumberFormat="1" applyFont="1" applyFill="1" applyBorder="1" applyAlignment="1">
      <alignment/>
    </xf>
    <xf numFmtId="3" fontId="18" fillId="7" borderId="9" xfId="0" applyNumberFormat="1" applyFont="1" applyFill="1" applyBorder="1" applyAlignment="1">
      <alignment/>
    </xf>
    <xf numFmtId="3" fontId="18" fillId="2" borderId="11" xfId="0" applyNumberFormat="1" applyFont="1" applyFill="1" applyBorder="1" applyAlignment="1">
      <alignment/>
    </xf>
    <xf numFmtId="0" fontId="15" fillId="2" borderId="0" xfId="0" applyFont="1" applyFill="1" applyAlignment="1">
      <alignment horizontal="left"/>
    </xf>
    <xf numFmtId="3" fontId="18" fillId="2" borderId="0" xfId="0" applyNumberFormat="1" applyFont="1" applyFill="1" applyBorder="1" applyAlignment="1">
      <alignment/>
    </xf>
    <xf numFmtId="3" fontId="18" fillId="8" borderId="9" xfId="0" applyNumberFormat="1" applyFont="1" applyFill="1" applyBorder="1" applyAlignment="1" applyProtection="1">
      <alignment/>
      <protection locked="0"/>
    </xf>
    <xf numFmtId="3" fontId="18" fillId="2" borderId="0" xfId="0" applyNumberFormat="1" applyFont="1" applyFill="1" applyBorder="1" applyAlignment="1" applyProtection="1">
      <alignment/>
      <protection locked="0"/>
    </xf>
    <xf numFmtId="3" fontId="1" fillId="2" borderId="12" xfId="0" applyNumberFormat="1" applyFont="1" applyFill="1" applyBorder="1" applyAlignment="1" applyProtection="1">
      <alignment/>
      <protection locked="0"/>
    </xf>
    <xf numFmtId="3" fontId="18" fillId="2" borderId="12" xfId="0" applyNumberFormat="1" applyFont="1" applyFill="1" applyBorder="1" applyAlignment="1" applyProtection="1">
      <alignment/>
      <protection locked="0"/>
    </xf>
    <xf numFmtId="3" fontId="1" fillId="2" borderId="11" xfId="0" applyNumberFormat="1" applyFont="1" applyFill="1" applyBorder="1" applyAlignment="1" applyProtection="1">
      <alignment/>
      <protection locked="0"/>
    </xf>
    <xf numFmtId="4" fontId="1" fillId="2" borderId="11" xfId="0" applyNumberFormat="1" applyFont="1" applyFill="1" applyBorder="1" applyAlignment="1">
      <alignment/>
    </xf>
    <xf numFmtId="185" fontId="18" fillId="8" borderId="9" xfId="0" applyNumberFormat="1" applyFont="1" applyFill="1" applyBorder="1" applyAlignment="1" applyProtection="1">
      <alignment/>
      <protection locked="0"/>
    </xf>
    <xf numFmtId="184" fontId="18" fillId="7" borderId="9" xfId="0" applyNumberFormat="1" applyFont="1" applyFill="1" applyBorder="1" applyAlignment="1">
      <alignment/>
    </xf>
    <xf numFmtId="3" fontId="17" fillId="0" borderId="0" xfId="0" applyNumberFormat="1" applyFont="1" applyAlignment="1">
      <alignment/>
    </xf>
    <xf numFmtId="184" fontId="18" fillId="8" borderId="9" xfId="0" applyNumberFormat="1" applyFont="1" applyFill="1" applyBorder="1" applyAlignment="1" applyProtection="1">
      <alignment/>
      <protection locked="0"/>
    </xf>
    <xf numFmtId="185" fontId="18" fillId="7" borderId="9" xfId="0" applyNumberFormat="1" applyFont="1" applyFill="1" applyBorder="1" applyAlignment="1">
      <alignment/>
    </xf>
    <xf numFmtId="0" fontId="15" fillId="2" borderId="0" xfId="0" applyFont="1" applyFill="1" applyAlignment="1">
      <alignment horizontal="right"/>
    </xf>
    <xf numFmtId="3" fontId="2" fillId="3" borderId="0" xfId="0" applyNumberFormat="1" applyFont="1" applyFill="1" applyAlignment="1">
      <alignment horizontal="center"/>
    </xf>
    <xf numFmtId="3" fontId="1" fillId="3" borderId="0" xfId="0" applyNumberFormat="1" applyFont="1" applyFill="1" applyBorder="1" applyAlignment="1">
      <alignment horizontal="center"/>
    </xf>
    <xf numFmtId="0" fontId="0" fillId="4" borderId="4" xfId="0" applyFill="1" applyBorder="1" applyAlignment="1">
      <alignment/>
    </xf>
    <xf numFmtId="0" fontId="0" fillId="4" borderId="1" xfId="0" applyFill="1" applyBorder="1" applyAlignment="1">
      <alignment horizontal="left"/>
    </xf>
    <xf numFmtId="0" fontId="0" fillId="4" borderId="6" xfId="0" applyFill="1" applyBorder="1" applyAlignment="1">
      <alignment/>
    </xf>
    <xf numFmtId="0" fontId="0" fillId="4" borderId="2" xfId="0" applyFill="1" applyBorder="1" applyAlignment="1">
      <alignment horizontal="left"/>
    </xf>
    <xf numFmtId="0" fontId="0" fillId="4" borderId="7" xfId="0" applyFill="1" applyBorder="1" applyAlignment="1">
      <alignment/>
    </xf>
    <xf numFmtId="0" fontId="0" fillId="4" borderId="3" xfId="0" applyFill="1" applyBorder="1" applyAlignment="1">
      <alignment horizontal="left"/>
    </xf>
    <xf numFmtId="0" fontId="3" fillId="3" borderId="0" xfId="0" applyFont="1" applyFill="1" applyBorder="1" applyAlignment="1">
      <alignment/>
    </xf>
    <xf numFmtId="0" fontId="3" fillId="3" borderId="0" xfId="0" applyFont="1" applyFill="1" applyAlignment="1">
      <alignment horizontal="center"/>
    </xf>
    <xf numFmtId="3" fontId="3" fillId="3" borderId="0" xfId="0" applyNumberFormat="1" applyFont="1" applyFill="1" applyAlignment="1">
      <alignment horizontal="center"/>
    </xf>
    <xf numFmtId="3" fontId="2" fillId="3" borderId="0" xfId="0" applyNumberFormat="1" applyFont="1" applyFill="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7" fillId="2" borderId="0" xfId="0" applyFont="1" applyFill="1" applyAlignment="1">
      <alignment horizontal="center"/>
    </xf>
    <xf numFmtId="0" fontId="12" fillId="2" borderId="0" xfId="0" applyFont="1" applyFill="1" applyAlignment="1">
      <alignment horizontal="center"/>
    </xf>
    <xf numFmtId="0" fontId="16" fillId="2" borderId="0" xfId="0" applyFont="1" applyFill="1" applyAlignment="1">
      <alignment horizontal="center"/>
    </xf>
    <xf numFmtId="0" fontId="10" fillId="2" borderId="0" xfId="0" applyFont="1" applyFill="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76200</xdr:rowOff>
    </xdr:from>
    <xdr:to>
      <xdr:col>14</xdr:col>
      <xdr:colOff>19050</xdr:colOff>
      <xdr:row>4</xdr:row>
      <xdr:rowOff>76200</xdr:rowOff>
    </xdr:to>
    <xdr:sp>
      <xdr:nvSpPr>
        <xdr:cNvPr id="1" name="Line 1"/>
        <xdr:cNvSpPr>
          <a:spLocks/>
        </xdr:cNvSpPr>
      </xdr:nvSpPr>
      <xdr:spPr>
        <a:xfrm>
          <a:off x="4352925" y="9239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4</xdr:row>
      <xdr:rowOff>76200</xdr:rowOff>
    </xdr:from>
    <xdr:to>
      <xdr:col>12</xdr:col>
      <xdr:colOff>133350</xdr:colOff>
      <xdr:row>5</xdr:row>
      <xdr:rowOff>95250</xdr:rowOff>
    </xdr:to>
    <xdr:sp>
      <xdr:nvSpPr>
        <xdr:cNvPr id="2" name="Line 2"/>
        <xdr:cNvSpPr>
          <a:spLocks/>
        </xdr:cNvSpPr>
      </xdr:nvSpPr>
      <xdr:spPr>
        <a:xfrm>
          <a:off x="4676775" y="9239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6</xdr:row>
      <xdr:rowOff>0</xdr:rowOff>
    </xdr:from>
    <xdr:to>
      <xdr:col>12</xdr:col>
      <xdr:colOff>133350</xdr:colOff>
      <xdr:row>7</xdr:row>
      <xdr:rowOff>0</xdr:rowOff>
    </xdr:to>
    <xdr:sp>
      <xdr:nvSpPr>
        <xdr:cNvPr id="3" name="Line 3"/>
        <xdr:cNvSpPr>
          <a:spLocks/>
        </xdr:cNvSpPr>
      </xdr:nvSpPr>
      <xdr:spPr>
        <a:xfrm>
          <a:off x="4676775" y="1190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76200</xdr:rowOff>
    </xdr:from>
    <xdr:to>
      <xdr:col>8</xdr:col>
      <xdr:colOff>371475</xdr:colOff>
      <xdr:row>4</xdr:row>
      <xdr:rowOff>76200</xdr:rowOff>
    </xdr:to>
    <xdr:sp>
      <xdr:nvSpPr>
        <xdr:cNvPr id="4" name="Line 4"/>
        <xdr:cNvSpPr>
          <a:spLocks/>
        </xdr:cNvSpPr>
      </xdr:nvSpPr>
      <xdr:spPr>
        <a:xfrm flipH="1">
          <a:off x="3429000" y="923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xdr:row>
      <xdr:rowOff>85725</xdr:rowOff>
    </xdr:from>
    <xdr:to>
      <xdr:col>12</xdr:col>
      <xdr:colOff>266700</xdr:colOff>
      <xdr:row>5</xdr:row>
      <xdr:rowOff>85725</xdr:rowOff>
    </xdr:to>
    <xdr:sp>
      <xdr:nvSpPr>
        <xdr:cNvPr id="5" name="Line 5"/>
        <xdr:cNvSpPr>
          <a:spLocks/>
        </xdr:cNvSpPr>
      </xdr:nvSpPr>
      <xdr:spPr>
        <a:xfrm>
          <a:off x="4562475" y="11049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xdr:row>
      <xdr:rowOff>142875</xdr:rowOff>
    </xdr:from>
    <xdr:to>
      <xdr:col>12</xdr:col>
      <xdr:colOff>266700</xdr:colOff>
      <xdr:row>5</xdr:row>
      <xdr:rowOff>142875</xdr:rowOff>
    </xdr:to>
    <xdr:sp>
      <xdr:nvSpPr>
        <xdr:cNvPr id="6" name="Line 6"/>
        <xdr:cNvSpPr>
          <a:spLocks/>
        </xdr:cNvSpPr>
      </xdr:nvSpPr>
      <xdr:spPr>
        <a:xfrm>
          <a:off x="4562475" y="11620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123825</xdr:colOff>
      <xdr:row>8</xdr:row>
      <xdr:rowOff>133350</xdr:rowOff>
    </xdr:from>
    <xdr:to>
      <xdr:col>15</xdr:col>
      <xdr:colOff>19050</xdr:colOff>
      <xdr:row>15</xdr:row>
      <xdr:rowOff>171450</xdr:rowOff>
    </xdr:to>
    <xdr:pic>
      <xdr:nvPicPr>
        <xdr:cNvPr id="7" name="Picture 8"/>
        <xdr:cNvPicPr preferRelativeResize="1">
          <a:picLocks noChangeAspect="1"/>
        </xdr:cNvPicPr>
      </xdr:nvPicPr>
      <xdr:blipFill>
        <a:blip r:embed="rId1"/>
        <a:stretch>
          <a:fillRect/>
        </a:stretch>
      </xdr:blipFill>
      <xdr:spPr>
        <a:xfrm>
          <a:off x="3924300" y="1819275"/>
          <a:ext cx="15716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37"/>
  <sheetViews>
    <sheetView showRowColHeaders="0" workbookViewId="0" topLeftCell="A1">
      <selection activeCell="B32" sqref="B32"/>
    </sheetView>
  </sheetViews>
  <sheetFormatPr defaultColWidth="9.140625" defaultRowHeight="12.75"/>
  <cols>
    <col min="1" max="1" width="9.140625" style="47" customWidth="1"/>
    <col min="2" max="2" width="96.8515625" style="0" customWidth="1"/>
    <col min="3" max="18" width="9.140625" style="47" customWidth="1"/>
  </cols>
  <sheetData>
    <row r="2" ht="20.25">
      <c r="B2" s="46" t="s">
        <v>34</v>
      </c>
    </row>
    <row r="3" ht="30.75" customHeight="1">
      <c r="B3" s="47" t="s">
        <v>17</v>
      </c>
    </row>
    <row r="4" ht="12.75">
      <c r="B4" s="47" t="s">
        <v>64</v>
      </c>
    </row>
    <row r="5" ht="25.5">
      <c r="B5" s="48" t="s">
        <v>18</v>
      </c>
    </row>
    <row r="6" ht="12.75">
      <c r="B6" s="47" t="s">
        <v>19</v>
      </c>
    </row>
    <row r="7" ht="12.75">
      <c r="B7" s="47"/>
    </row>
    <row r="8" ht="12.75">
      <c r="B8" s="47" t="s">
        <v>20</v>
      </c>
    </row>
    <row r="9" ht="12.75">
      <c r="B9" s="47"/>
    </row>
    <row r="10" ht="12.75">
      <c r="B10" s="47" t="s">
        <v>21</v>
      </c>
    </row>
    <row r="11" ht="12.75">
      <c r="B11" s="48"/>
    </row>
    <row r="12" ht="25.5">
      <c r="B12" s="48" t="s">
        <v>26</v>
      </c>
    </row>
    <row r="13" ht="12.75">
      <c r="B13" s="48"/>
    </row>
    <row r="14" ht="51">
      <c r="B14" s="48" t="s">
        <v>27</v>
      </c>
    </row>
    <row r="15" ht="12.75">
      <c r="B15" s="48"/>
    </row>
    <row r="16" ht="25.5">
      <c r="B16" s="48" t="s">
        <v>28</v>
      </c>
    </row>
    <row r="17" ht="12.75">
      <c r="B17" s="47"/>
    </row>
    <row r="18" ht="38.25">
      <c r="B18" s="48" t="s">
        <v>25</v>
      </c>
    </row>
    <row r="19" ht="12.75">
      <c r="B19" s="47"/>
    </row>
    <row r="20" ht="12.75">
      <c r="B20" s="47"/>
    </row>
    <row r="21" ht="12.75">
      <c r="B21" s="47"/>
    </row>
    <row r="22" ht="12.75">
      <c r="B22" s="47"/>
    </row>
    <row r="23" ht="12.75">
      <c r="B23" s="47"/>
    </row>
    <row r="24" ht="12.75">
      <c r="B24" s="47"/>
    </row>
    <row r="25" ht="12.75">
      <c r="B25" s="47"/>
    </row>
    <row r="26" ht="12.75">
      <c r="B26" s="47"/>
    </row>
    <row r="27" ht="12.75">
      <c r="B27" s="47"/>
    </row>
    <row r="28" ht="12.75">
      <c r="B28" s="47"/>
    </row>
    <row r="29" ht="12.75">
      <c r="B29" s="47"/>
    </row>
    <row r="30" ht="12.75">
      <c r="B30" s="47"/>
    </row>
    <row r="31" ht="12.75">
      <c r="B31" s="47"/>
    </row>
    <row r="32" ht="12.75">
      <c r="B32" s="47"/>
    </row>
    <row r="33" ht="12.75">
      <c r="B33" s="47"/>
    </row>
    <row r="34" ht="12.75">
      <c r="B34" s="47"/>
    </row>
    <row r="35" ht="12.75">
      <c r="B35" s="47"/>
    </row>
    <row r="36" ht="12.75">
      <c r="B36" s="47"/>
    </row>
    <row r="37" ht="12.75">
      <c r="B37" s="47"/>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P29"/>
  <sheetViews>
    <sheetView tabSelected="1" workbookViewId="0" topLeftCell="A4">
      <selection activeCell="D5" sqref="D5"/>
    </sheetView>
  </sheetViews>
  <sheetFormatPr defaultColWidth="9.140625" defaultRowHeight="12.75"/>
  <cols>
    <col min="1" max="1" width="6.140625" style="7" customWidth="1"/>
    <col min="2" max="2" width="7.28125" style="8" customWidth="1"/>
    <col min="3" max="3" width="5.421875" style="7" customWidth="1"/>
    <col min="4" max="4" width="14.28125" style="8" customWidth="1"/>
    <col min="5" max="5" width="0.71875" style="7" customWidth="1"/>
    <col min="6" max="6" width="5.8515625" style="7" customWidth="1"/>
    <col min="7" max="7" width="2.421875" style="7" customWidth="1"/>
    <col min="8" max="8" width="9.140625" style="7" customWidth="1"/>
    <col min="9" max="9" width="5.7109375" style="39" customWidth="1"/>
    <col min="10" max="10" width="5.00390625" style="7" customWidth="1"/>
    <col min="11" max="11" width="3.28125" style="39" customWidth="1"/>
    <col min="12" max="12" width="2.8515625" style="7" customWidth="1"/>
    <col min="13" max="13" width="4.140625" style="7" customWidth="1"/>
    <col min="14" max="14" width="3.8515625" style="8" customWidth="1"/>
    <col min="15" max="15" width="6.00390625" style="7" customWidth="1"/>
    <col min="16" max="16384" width="9.140625" style="7" customWidth="1"/>
  </cols>
  <sheetData>
    <row r="2" spans="1:16" ht="20.25">
      <c r="A2" s="103" t="s">
        <v>0</v>
      </c>
      <c r="B2" s="103"/>
      <c r="C2" s="103"/>
      <c r="D2" s="103"/>
      <c r="E2" s="103"/>
      <c r="F2" s="103"/>
      <c r="G2" s="103"/>
      <c r="H2" s="103"/>
      <c r="I2" s="103"/>
      <c r="J2" s="103"/>
      <c r="K2" s="103"/>
      <c r="L2" s="103"/>
      <c r="M2" s="103"/>
      <c r="N2" s="103"/>
      <c r="O2" s="103"/>
      <c r="P2" s="103"/>
    </row>
    <row r="3" spans="1:16" ht="20.25">
      <c r="A3" s="92"/>
      <c r="B3" s="92"/>
      <c r="C3" s="92"/>
      <c r="D3" s="92"/>
      <c r="E3" s="92"/>
      <c r="F3" s="92"/>
      <c r="G3" s="92"/>
      <c r="H3" s="92"/>
      <c r="I3" s="92"/>
      <c r="J3" s="92"/>
      <c r="K3" s="92"/>
      <c r="L3" s="92"/>
      <c r="M3" s="92"/>
      <c r="N3" s="92"/>
      <c r="O3" s="92"/>
      <c r="P3" s="92"/>
    </row>
    <row r="4" spans="9:12" ht="13.5" thickBot="1">
      <c r="I4" s="40"/>
      <c r="J4" s="3"/>
      <c r="K4" s="40"/>
      <c r="L4" s="3"/>
    </row>
    <row r="5" spans="3:14" ht="13.5" thickBot="1">
      <c r="C5" s="9" t="s">
        <v>1</v>
      </c>
      <c r="D5" s="45">
        <v>1</v>
      </c>
      <c r="F5" s="10" t="s">
        <v>2</v>
      </c>
      <c r="H5" s="10"/>
      <c r="I5" s="40"/>
      <c r="J5" s="104" t="s">
        <v>22</v>
      </c>
      <c r="K5" s="105"/>
      <c r="L5" s="3"/>
      <c r="M5" s="3"/>
      <c r="N5" s="9"/>
    </row>
    <row r="6" spans="3:14" ht="13.5" thickBot="1">
      <c r="C6" s="9" t="s">
        <v>15</v>
      </c>
      <c r="D6" s="45">
        <v>100</v>
      </c>
      <c r="F6" s="12" t="s">
        <v>6</v>
      </c>
      <c r="G6" s="7" t="s">
        <v>16</v>
      </c>
      <c r="H6" s="10"/>
      <c r="I6" s="40"/>
      <c r="J6" s="3"/>
      <c r="K6" s="40"/>
      <c r="L6" s="3"/>
      <c r="M6" s="3"/>
      <c r="N6" s="9" t="s">
        <v>23</v>
      </c>
    </row>
    <row r="7" spans="9:14" ht="19.5" customHeight="1">
      <c r="I7" s="49"/>
      <c r="J7" s="50"/>
      <c r="K7" s="49"/>
      <c r="L7" s="50"/>
      <c r="M7" s="50"/>
      <c r="N7" s="51"/>
    </row>
    <row r="8" spans="9:14" ht="19.5" customHeight="1">
      <c r="I8" s="40"/>
      <c r="J8" s="3"/>
      <c r="K8" s="40"/>
      <c r="L8" s="3"/>
      <c r="M8" s="3"/>
      <c r="N8" s="93"/>
    </row>
    <row r="9" spans="2:12" ht="12.75">
      <c r="B9" s="102" t="s">
        <v>24</v>
      </c>
      <c r="C9" s="102"/>
      <c r="D9" s="102"/>
      <c r="E9" s="102"/>
      <c r="F9" s="102"/>
      <c r="H9" s="100" t="s">
        <v>66</v>
      </c>
      <c r="I9" s="40"/>
      <c r="J9" s="3"/>
      <c r="K9" s="40"/>
      <c r="L9" s="3"/>
    </row>
    <row r="10" spans="2:12" ht="4.5" customHeight="1" thickBot="1">
      <c r="B10" s="11"/>
      <c r="H10" s="3"/>
      <c r="I10" s="40"/>
      <c r="J10" s="3"/>
      <c r="K10" s="40"/>
      <c r="L10" s="3"/>
    </row>
    <row r="11" spans="2:9" ht="12.75">
      <c r="B11" s="13">
        <v>1</v>
      </c>
      <c r="C11" s="14" t="s">
        <v>4</v>
      </c>
      <c r="D11" s="15">
        <f>+$D$5*B11*0.001</f>
        <v>0.001</v>
      </c>
      <c r="E11" s="16"/>
      <c r="F11" s="44" t="s">
        <v>3</v>
      </c>
      <c r="G11" s="4"/>
      <c r="H11" s="94">
        <f>+D11*B11*0.001</f>
        <v>1E-06</v>
      </c>
      <c r="I11" s="95" t="s">
        <v>65</v>
      </c>
    </row>
    <row r="12" spans="2:9" ht="12.75">
      <c r="B12" s="17">
        <v>10</v>
      </c>
      <c r="C12" s="18"/>
      <c r="D12" s="19">
        <f>+$D$5*B12*0.001</f>
        <v>0.01</v>
      </c>
      <c r="E12" s="20"/>
      <c r="F12" s="42" t="s">
        <v>3</v>
      </c>
      <c r="G12" s="5"/>
      <c r="H12" s="96">
        <f>+D12*B12*0.001</f>
        <v>0.0001</v>
      </c>
      <c r="I12" s="97" t="s">
        <v>65</v>
      </c>
    </row>
    <row r="13" spans="2:9" ht="12.75">
      <c r="B13" s="17">
        <v>100</v>
      </c>
      <c r="C13" s="18"/>
      <c r="D13" s="19">
        <f>+$D$5*B13*0.001</f>
        <v>0.1</v>
      </c>
      <c r="E13" s="20"/>
      <c r="F13" s="42" t="s">
        <v>3</v>
      </c>
      <c r="G13" s="5"/>
      <c r="H13" s="96">
        <f>+D13*B13*0.001</f>
        <v>0.01</v>
      </c>
      <c r="I13" s="97" t="s">
        <v>65</v>
      </c>
    </row>
    <row r="14" spans="2:9" ht="12.75">
      <c r="B14" s="17">
        <v>1</v>
      </c>
      <c r="C14" s="18" t="s">
        <v>5</v>
      </c>
      <c r="D14" s="19">
        <f>+$D$5*B14</f>
        <v>1</v>
      </c>
      <c r="E14" s="20"/>
      <c r="F14" s="42" t="s">
        <v>3</v>
      </c>
      <c r="G14" s="5"/>
      <c r="H14" s="96">
        <f>+D14*B14</f>
        <v>1</v>
      </c>
      <c r="I14" s="97" t="s">
        <v>65</v>
      </c>
    </row>
    <row r="15" spans="2:9" ht="13.5" thickBot="1">
      <c r="B15" s="21">
        <v>10</v>
      </c>
      <c r="C15" s="22"/>
      <c r="D15" s="23">
        <f>+$D$5*B15</f>
        <v>10</v>
      </c>
      <c r="E15" s="22"/>
      <c r="F15" s="43" t="s">
        <v>3</v>
      </c>
      <c r="G15" s="6"/>
      <c r="H15" s="98">
        <f>+D15*B15</f>
        <v>100</v>
      </c>
      <c r="I15" s="99" t="s">
        <v>65</v>
      </c>
    </row>
    <row r="16" ht="19.5" customHeight="1"/>
    <row r="17" spans="2:15" ht="12.75">
      <c r="B17" s="102" t="s">
        <v>14</v>
      </c>
      <c r="C17" s="102"/>
      <c r="D17" s="102"/>
      <c r="E17" s="102"/>
      <c r="F17" s="102"/>
      <c r="G17" s="102"/>
      <c r="H17" s="101" t="s">
        <v>67</v>
      </c>
      <c r="I17" s="101"/>
      <c r="J17" s="101"/>
      <c r="K17" s="101"/>
      <c r="L17" s="101"/>
      <c r="M17" s="101"/>
      <c r="N17" s="101"/>
      <c r="O17" s="101"/>
    </row>
    <row r="18" ht="5.25" customHeight="1" thickBot="1"/>
    <row r="19" spans="2:15" ht="12.75">
      <c r="B19" s="24">
        <f>+D6</f>
        <v>100</v>
      </c>
      <c r="C19" s="25" t="s">
        <v>6</v>
      </c>
      <c r="D19" s="26">
        <f>1/(2*PI()*$D$5*B19*0.000001)</f>
        <v>1591.5494309189535</v>
      </c>
      <c r="E19" s="25"/>
      <c r="F19" s="25" t="s">
        <v>8</v>
      </c>
      <c r="G19" s="25"/>
      <c r="H19" s="27">
        <f>+$D$5*B19*0.000001</f>
        <v>9.999999999999999E-05</v>
      </c>
      <c r="I19" s="41" t="s">
        <v>11</v>
      </c>
      <c r="J19" s="25">
        <f>TRUNC(($D$5*B19*0.000001)/60,0)</f>
        <v>0</v>
      </c>
      <c r="K19" s="41" t="s">
        <v>12</v>
      </c>
      <c r="L19" s="25">
        <f>TRUNC(MOD($D$5*$B19*0.000001,60),0)</f>
        <v>0</v>
      </c>
      <c r="M19" s="25" t="s">
        <v>10</v>
      </c>
      <c r="N19" s="28">
        <f>(H19-(J19*60+L19))*1000</f>
        <v>0.09999999999999999</v>
      </c>
      <c r="O19" s="29" t="s">
        <v>13</v>
      </c>
    </row>
    <row r="20" spans="2:15" ht="6" customHeight="1">
      <c r="B20" s="30"/>
      <c r="C20" s="20"/>
      <c r="D20" s="31"/>
      <c r="E20" s="20"/>
      <c r="F20" s="20"/>
      <c r="G20" s="20"/>
      <c r="H20" s="32"/>
      <c r="I20" s="42"/>
      <c r="J20" s="20"/>
      <c r="K20" s="42"/>
      <c r="L20" s="20"/>
      <c r="M20" s="20"/>
      <c r="N20" s="19"/>
      <c r="O20" s="33"/>
    </row>
    <row r="21" spans="2:15" ht="12.75">
      <c r="B21" s="34">
        <v>0.1</v>
      </c>
      <c r="C21" s="20" t="s">
        <v>6</v>
      </c>
      <c r="D21" s="31">
        <f>1/(2*PI()*$D$5*B21*0.000001)</f>
        <v>1591549.4309189534</v>
      </c>
      <c r="E21" s="20"/>
      <c r="F21" s="20" t="s">
        <v>8</v>
      </c>
      <c r="G21" s="20" t="s">
        <v>9</v>
      </c>
      <c r="H21" s="32">
        <f>+$D$5*B21*0.000001</f>
        <v>1E-07</v>
      </c>
      <c r="I21" s="42" t="s">
        <v>11</v>
      </c>
      <c r="J21" s="20">
        <f aca="true" t="shared" si="0" ref="J21:J28">TRUNC(($D$5*B21*0.000001)/60,0)</f>
        <v>0</v>
      </c>
      <c r="K21" s="42" t="s">
        <v>12</v>
      </c>
      <c r="L21" s="20">
        <f aca="true" t="shared" si="1" ref="L21:L28">TRUNC(MOD($D$5*$B21*0.000001,60),0)</f>
        <v>0</v>
      </c>
      <c r="M21" s="20" t="s">
        <v>10</v>
      </c>
      <c r="N21" s="19">
        <f>(H21-(J21*60+L21))*1000</f>
        <v>9.999999999999999E-05</v>
      </c>
      <c r="O21" s="33" t="s">
        <v>13</v>
      </c>
    </row>
    <row r="22" spans="2:15" ht="12.75">
      <c r="B22" s="17">
        <v>1</v>
      </c>
      <c r="C22" s="20"/>
      <c r="D22" s="31">
        <f>1/(2*PI()*$D$5*B22*0.000001)</f>
        <v>159154.94309189534</v>
      </c>
      <c r="E22" s="20"/>
      <c r="F22" s="20" t="s">
        <v>8</v>
      </c>
      <c r="G22" s="20" t="s">
        <v>9</v>
      </c>
      <c r="H22" s="32">
        <f aca="true" t="shared" si="2" ref="H22:H28">+$D$5*B22*0.000001</f>
        <v>1E-06</v>
      </c>
      <c r="I22" s="42" t="s">
        <v>11</v>
      </c>
      <c r="J22" s="20">
        <f t="shared" si="0"/>
        <v>0</v>
      </c>
      <c r="K22" s="42" t="s">
        <v>12</v>
      </c>
      <c r="L22" s="20">
        <f t="shared" si="1"/>
        <v>0</v>
      </c>
      <c r="M22" s="20" t="s">
        <v>10</v>
      </c>
      <c r="N22" s="19">
        <f>(H22-(J22*60+L22))*1000</f>
        <v>0.001</v>
      </c>
      <c r="O22" s="33" t="s">
        <v>13</v>
      </c>
    </row>
    <row r="23" spans="2:15" ht="12.75">
      <c r="B23" s="17">
        <v>10</v>
      </c>
      <c r="C23" s="20"/>
      <c r="D23" s="31">
        <f>1/(2*PI()*$D$5*B23*0.000001)</f>
        <v>15915.494309189537</v>
      </c>
      <c r="E23" s="20"/>
      <c r="F23" s="20" t="s">
        <v>8</v>
      </c>
      <c r="G23" s="20" t="s">
        <v>9</v>
      </c>
      <c r="H23" s="32">
        <f t="shared" si="2"/>
        <v>9.999999999999999E-06</v>
      </c>
      <c r="I23" s="42" t="s">
        <v>11</v>
      </c>
      <c r="J23" s="20">
        <f t="shared" si="0"/>
        <v>0</v>
      </c>
      <c r="K23" s="42" t="s">
        <v>12</v>
      </c>
      <c r="L23" s="20">
        <f t="shared" si="1"/>
        <v>0</v>
      </c>
      <c r="M23" s="20" t="s">
        <v>10</v>
      </c>
      <c r="N23" s="19">
        <f>(H23-(J23*60+L23))*1000</f>
        <v>0.009999999999999998</v>
      </c>
      <c r="O23" s="33" t="s">
        <v>13</v>
      </c>
    </row>
    <row r="24" spans="2:15" ht="12.75">
      <c r="B24" s="17">
        <v>100</v>
      </c>
      <c r="C24" s="20"/>
      <c r="D24" s="31">
        <f>1/(2*PI()*$D$5*B24*0.000001)</f>
        <v>1591.5494309189535</v>
      </c>
      <c r="E24" s="20"/>
      <c r="F24" s="20" t="s">
        <v>8</v>
      </c>
      <c r="G24" s="20" t="s">
        <v>9</v>
      </c>
      <c r="H24" s="35">
        <f t="shared" si="2"/>
        <v>9.999999999999999E-05</v>
      </c>
      <c r="I24" s="42" t="s">
        <v>11</v>
      </c>
      <c r="J24" s="20">
        <f t="shared" si="0"/>
        <v>0</v>
      </c>
      <c r="K24" s="42" t="s">
        <v>12</v>
      </c>
      <c r="L24" s="20">
        <f t="shared" si="1"/>
        <v>0</v>
      </c>
      <c r="M24" s="20" t="s">
        <v>10</v>
      </c>
      <c r="N24" s="19">
        <f aca="true" t="shared" si="3" ref="N24:N29">(H24-(J24*60+L24))*1000</f>
        <v>0.09999999999999999</v>
      </c>
      <c r="O24" s="33" t="s">
        <v>13</v>
      </c>
    </row>
    <row r="25" spans="2:15" ht="12.75">
      <c r="B25" s="17">
        <v>1000</v>
      </c>
      <c r="C25" s="20"/>
      <c r="D25" s="31">
        <f>1/(2*PI()*$D$5*B25*0.000001)</f>
        <v>159.15494309189535</v>
      </c>
      <c r="E25" s="20"/>
      <c r="F25" s="20" t="s">
        <v>8</v>
      </c>
      <c r="G25" s="20" t="s">
        <v>9</v>
      </c>
      <c r="H25" s="32">
        <f t="shared" si="2"/>
        <v>0.001</v>
      </c>
      <c r="I25" s="42" t="s">
        <v>11</v>
      </c>
      <c r="J25" s="20">
        <f t="shared" si="0"/>
        <v>0</v>
      </c>
      <c r="K25" s="42" t="s">
        <v>12</v>
      </c>
      <c r="L25" s="20">
        <f t="shared" si="1"/>
        <v>0</v>
      </c>
      <c r="M25" s="20" t="s">
        <v>10</v>
      </c>
      <c r="N25" s="19">
        <f t="shared" si="3"/>
        <v>1</v>
      </c>
      <c r="O25" s="33" t="s">
        <v>13</v>
      </c>
    </row>
    <row r="26" spans="2:15" ht="12.75">
      <c r="B26" s="17">
        <v>10000</v>
      </c>
      <c r="C26" s="20"/>
      <c r="D26" s="31">
        <f>1/(2*PI()*$D$5*B26*0.000001)</f>
        <v>15.915494309189533</v>
      </c>
      <c r="E26" s="20"/>
      <c r="F26" s="20" t="s">
        <v>8</v>
      </c>
      <c r="G26" s="20" t="s">
        <v>9</v>
      </c>
      <c r="H26" s="32">
        <f t="shared" si="2"/>
        <v>0.01</v>
      </c>
      <c r="I26" s="42" t="s">
        <v>11</v>
      </c>
      <c r="J26" s="20">
        <f>TRUNC(($D$5*B26*0.000001)/60,0)</f>
        <v>0</v>
      </c>
      <c r="K26" s="42" t="s">
        <v>12</v>
      </c>
      <c r="L26" s="20">
        <f t="shared" si="1"/>
        <v>0</v>
      </c>
      <c r="M26" s="20" t="s">
        <v>10</v>
      </c>
      <c r="N26" s="19">
        <f t="shared" si="3"/>
        <v>10</v>
      </c>
      <c r="O26" s="33" t="s">
        <v>13</v>
      </c>
    </row>
    <row r="27" spans="2:15" ht="12.75">
      <c r="B27" s="17">
        <v>100000</v>
      </c>
      <c r="C27" s="20"/>
      <c r="D27" s="31">
        <f>1/(2*PI()*$D$5*B27*0.000001)</f>
        <v>1.5915494309189537</v>
      </c>
      <c r="E27" s="20"/>
      <c r="F27" s="20" t="s">
        <v>8</v>
      </c>
      <c r="G27" s="20" t="s">
        <v>9</v>
      </c>
      <c r="H27" s="32">
        <f t="shared" si="2"/>
        <v>0.09999999999999999</v>
      </c>
      <c r="I27" s="42" t="s">
        <v>11</v>
      </c>
      <c r="J27" s="20">
        <f t="shared" si="0"/>
        <v>0</v>
      </c>
      <c r="K27" s="42" t="s">
        <v>12</v>
      </c>
      <c r="L27" s="20">
        <f t="shared" si="1"/>
        <v>0</v>
      </c>
      <c r="M27" s="20" t="s">
        <v>10</v>
      </c>
      <c r="N27" s="19">
        <f t="shared" si="3"/>
        <v>99.99999999999999</v>
      </c>
      <c r="O27" s="33" t="s">
        <v>13</v>
      </c>
    </row>
    <row r="28" spans="2:15" ht="12.75">
      <c r="B28" s="17">
        <v>500000</v>
      </c>
      <c r="C28" s="20"/>
      <c r="D28" s="31">
        <f>1/(2*PI()*$D$5*B28*0.000001)</f>
        <v>0.31830988618379075</v>
      </c>
      <c r="E28" s="20"/>
      <c r="F28" s="20" t="s">
        <v>8</v>
      </c>
      <c r="G28" s="20" t="s">
        <v>9</v>
      </c>
      <c r="H28" s="32">
        <f t="shared" si="2"/>
        <v>0.5</v>
      </c>
      <c r="I28" s="42" t="s">
        <v>11</v>
      </c>
      <c r="J28" s="20">
        <f t="shared" si="0"/>
        <v>0</v>
      </c>
      <c r="K28" s="42" t="s">
        <v>12</v>
      </c>
      <c r="L28" s="20">
        <f t="shared" si="1"/>
        <v>0</v>
      </c>
      <c r="M28" s="20" t="s">
        <v>10</v>
      </c>
      <c r="N28" s="19">
        <f t="shared" si="3"/>
        <v>500</v>
      </c>
      <c r="O28" s="33" t="s">
        <v>13</v>
      </c>
    </row>
    <row r="29" spans="2:15" ht="13.5" thickBot="1">
      <c r="B29" s="21">
        <v>1</v>
      </c>
      <c r="C29" s="22" t="s">
        <v>7</v>
      </c>
      <c r="D29" s="36">
        <f>1/(2*PI()*$D$5*B29)</f>
        <v>0.15915494309189535</v>
      </c>
      <c r="E29" s="22"/>
      <c r="F29" s="22" t="s">
        <v>8</v>
      </c>
      <c r="G29" s="22" t="s">
        <v>9</v>
      </c>
      <c r="H29" s="37">
        <f>+$D$5*B29</f>
        <v>1</v>
      </c>
      <c r="I29" s="43" t="s">
        <v>11</v>
      </c>
      <c r="J29" s="22">
        <f>TRUNC(($D$5*B29)/60,0)</f>
        <v>0</v>
      </c>
      <c r="K29" s="43" t="s">
        <v>12</v>
      </c>
      <c r="L29" s="22">
        <f>MOD($D$5*$B29,60)</f>
        <v>1</v>
      </c>
      <c r="M29" s="22" t="s">
        <v>10</v>
      </c>
      <c r="N29" s="23">
        <f t="shared" si="3"/>
        <v>0</v>
      </c>
      <c r="O29" s="38" t="s">
        <v>13</v>
      </c>
    </row>
  </sheetData>
  <sheetProtection sheet="1" objects="1" scenarios="1"/>
  <mergeCells count="5">
    <mergeCell ref="H17:O17"/>
    <mergeCell ref="B17:G17"/>
    <mergeCell ref="A2:P2"/>
    <mergeCell ref="B9:F9"/>
    <mergeCell ref="J5:K5"/>
  </mergeCells>
  <printOptions/>
  <pageMargins left="0.75" right="0.75"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dimension ref="B1:H65"/>
  <sheetViews>
    <sheetView showRowColHeaders="0" workbookViewId="0" topLeftCell="A1">
      <selection activeCell="C9" sqref="C9"/>
    </sheetView>
  </sheetViews>
  <sheetFormatPr defaultColWidth="9.140625" defaultRowHeight="12.75"/>
  <cols>
    <col min="1" max="1" width="9.140625" style="47" customWidth="1"/>
    <col min="2" max="2" width="30.140625" style="0" customWidth="1"/>
    <col min="3" max="3" width="13.421875" style="1" customWidth="1"/>
    <col min="6" max="6" width="22.28125" style="0" customWidth="1"/>
    <col min="8" max="8" width="57.421875" style="0" customWidth="1"/>
  </cols>
  <sheetData>
    <row r="1" s="47" customFormat="1" ht="23.25" customHeight="1">
      <c r="C1" s="53"/>
    </row>
    <row r="2" spans="2:8" ht="20.25">
      <c r="B2" s="106" t="s">
        <v>29</v>
      </c>
      <c r="C2" s="106"/>
      <c r="D2" s="106"/>
      <c r="E2" s="106"/>
      <c r="F2" s="47"/>
      <c r="G2" s="47"/>
      <c r="H2" s="47"/>
    </row>
    <row r="3" spans="2:8" ht="20.25">
      <c r="B3" s="60" t="s">
        <v>62</v>
      </c>
      <c r="C3" s="52"/>
      <c r="D3" s="52"/>
      <c r="E3" s="52"/>
      <c r="F3" s="47"/>
      <c r="G3" s="47"/>
      <c r="H3" s="47"/>
    </row>
    <row r="4" spans="2:8" ht="13.5" customHeight="1">
      <c r="B4" s="60" t="s">
        <v>58</v>
      </c>
      <c r="C4" s="52"/>
      <c r="D4" s="52"/>
      <c r="E4" s="52"/>
      <c r="F4" s="47"/>
      <c r="G4" s="47"/>
      <c r="H4" s="47"/>
    </row>
    <row r="5" spans="2:8" ht="13.5" customHeight="1">
      <c r="B5" s="60" t="s">
        <v>60</v>
      </c>
      <c r="C5" s="52"/>
      <c r="D5" s="52"/>
      <c r="E5" s="52"/>
      <c r="F5" s="47"/>
      <c r="G5" s="47"/>
      <c r="H5" s="47"/>
    </row>
    <row r="6" spans="2:8" ht="13.5" customHeight="1">
      <c r="B6" s="60" t="s">
        <v>61</v>
      </c>
      <c r="C6" s="52"/>
      <c r="D6" s="52"/>
      <c r="E6" s="52"/>
      <c r="F6" s="47"/>
      <c r="G6" s="47"/>
      <c r="H6" s="47"/>
    </row>
    <row r="7" spans="2:8" ht="13.5" customHeight="1">
      <c r="B7" s="60" t="s">
        <v>63</v>
      </c>
      <c r="C7" s="52"/>
      <c r="D7" s="52"/>
      <c r="E7" s="52"/>
      <c r="F7" s="47"/>
      <c r="G7" s="47"/>
      <c r="H7" s="47"/>
    </row>
    <row r="8" spans="2:8" ht="24.75" customHeight="1" thickBot="1">
      <c r="B8" s="47"/>
      <c r="C8" s="53"/>
      <c r="D8" s="47"/>
      <c r="E8" s="47"/>
      <c r="F8" s="47"/>
      <c r="G8" s="47"/>
      <c r="H8" s="47"/>
    </row>
    <row r="9" spans="2:8" ht="13.5" thickBot="1">
      <c r="B9" s="73" t="s">
        <v>30</v>
      </c>
      <c r="C9" s="86">
        <v>100</v>
      </c>
      <c r="D9" s="47"/>
      <c r="E9" s="47"/>
      <c r="F9" s="47"/>
      <c r="G9" s="47"/>
      <c r="H9" s="47"/>
    </row>
    <row r="10" spans="2:8" ht="13.5" thickBot="1">
      <c r="B10" s="91" t="s">
        <v>31</v>
      </c>
      <c r="C10" s="87">
        <f>+$B$15/C9*100</f>
        <v>344</v>
      </c>
      <c r="D10" s="47"/>
      <c r="E10" s="47"/>
      <c r="F10" s="47"/>
      <c r="G10" s="47"/>
      <c r="H10" s="47"/>
    </row>
    <row r="11" spans="2:8" ht="13.5" thickBot="1">
      <c r="B11" s="72"/>
      <c r="C11" s="88"/>
      <c r="D11" s="47"/>
      <c r="E11" s="47"/>
      <c r="F11" s="47"/>
      <c r="G11" s="47"/>
      <c r="H11" s="47"/>
    </row>
    <row r="12" spans="2:8" ht="13.5" thickBot="1">
      <c r="B12" s="73" t="s">
        <v>59</v>
      </c>
      <c r="C12" s="89">
        <v>300</v>
      </c>
      <c r="D12" s="47"/>
      <c r="E12" s="47"/>
      <c r="F12" s="47"/>
      <c r="G12" s="47"/>
      <c r="H12" s="47"/>
    </row>
    <row r="13" spans="2:8" ht="13.5" thickBot="1">
      <c r="B13" s="91" t="s">
        <v>32</v>
      </c>
      <c r="C13" s="90">
        <f>+$B$15/C12*100</f>
        <v>114.66666666666667</v>
      </c>
      <c r="D13" s="47"/>
      <c r="E13" s="47"/>
      <c r="F13" s="47"/>
      <c r="G13" s="47"/>
      <c r="H13" s="47"/>
    </row>
    <row r="14" spans="2:8" ht="12.75">
      <c r="B14" s="47"/>
      <c r="C14" s="53"/>
      <c r="D14" s="47"/>
      <c r="E14" s="47"/>
      <c r="F14" s="47"/>
      <c r="G14" s="47"/>
      <c r="H14" s="47"/>
    </row>
    <row r="15" spans="2:8" ht="12.75">
      <c r="B15" s="54">
        <v>344</v>
      </c>
      <c r="C15" s="55" t="s">
        <v>33</v>
      </c>
      <c r="D15" s="47"/>
      <c r="E15" s="47"/>
      <c r="F15" s="47"/>
      <c r="G15" s="47"/>
      <c r="H15" s="47"/>
    </row>
    <row r="16" spans="2:8" ht="12.75">
      <c r="B16" s="47"/>
      <c r="C16" s="53"/>
      <c r="D16" s="47"/>
      <c r="E16" s="47"/>
      <c r="F16" s="47"/>
      <c r="G16" s="47"/>
      <c r="H16" s="47"/>
    </row>
    <row r="17" spans="2:8" ht="12.75">
      <c r="B17" s="47"/>
      <c r="C17" s="53"/>
      <c r="D17" s="47"/>
      <c r="E17" s="47"/>
      <c r="F17" s="47"/>
      <c r="G17" s="47"/>
      <c r="H17" s="47"/>
    </row>
    <row r="18" spans="2:8" ht="12.75">
      <c r="B18" s="47"/>
      <c r="C18" s="53"/>
      <c r="D18" s="47"/>
      <c r="E18" s="47"/>
      <c r="F18" s="47"/>
      <c r="G18" s="47"/>
      <c r="H18" s="47"/>
    </row>
    <row r="19" spans="2:8" ht="12.75">
      <c r="B19" s="47"/>
      <c r="C19" s="53"/>
      <c r="D19" s="47"/>
      <c r="E19" s="47"/>
      <c r="F19" s="47"/>
      <c r="G19" s="47"/>
      <c r="H19" s="47"/>
    </row>
    <row r="20" spans="2:8" ht="12.75">
      <c r="B20" s="47"/>
      <c r="C20" s="53"/>
      <c r="D20" s="47"/>
      <c r="E20" s="47"/>
      <c r="F20" s="47"/>
      <c r="G20" s="47"/>
      <c r="H20" s="47"/>
    </row>
    <row r="21" spans="2:8" ht="12.75">
      <c r="B21" s="47"/>
      <c r="C21" s="53"/>
      <c r="D21" s="47"/>
      <c r="E21" s="47"/>
      <c r="F21" s="47"/>
      <c r="G21" s="47"/>
      <c r="H21" s="47"/>
    </row>
    <row r="22" spans="2:8" ht="12.75">
      <c r="B22" s="47"/>
      <c r="C22" s="53"/>
      <c r="D22" s="47"/>
      <c r="E22" s="47"/>
      <c r="F22" s="47"/>
      <c r="G22" s="47"/>
      <c r="H22" s="47"/>
    </row>
    <row r="23" spans="2:8" ht="12.75">
      <c r="B23" s="47"/>
      <c r="C23" s="53"/>
      <c r="D23" s="47"/>
      <c r="E23" s="47"/>
      <c r="F23" s="47"/>
      <c r="G23" s="47"/>
      <c r="H23" s="47"/>
    </row>
    <row r="24" spans="2:8" ht="12.75">
      <c r="B24" s="47"/>
      <c r="C24" s="53"/>
      <c r="D24" s="47"/>
      <c r="E24" s="47"/>
      <c r="F24" s="47"/>
      <c r="G24" s="47"/>
      <c r="H24" s="47"/>
    </row>
    <row r="25" spans="2:8" ht="12.75">
      <c r="B25" s="47"/>
      <c r="C25" s="53"/>
      <c r="D25" s="47"/>
      <c r="E25" s="47"/>
      <c r="F25" s="47"/>
      <c r="G25" s="47"/>
      <c r="H25" s="47"/>
    </row>
    <row r="26" spans="2:8" ht="12.75">
      <c r="B26" s="47"/>
      <c r="C26" s="53"/>
      <c r="D26" s="47"/>
      <c r="E26" s="47"/>
      <c r="F26" s="47"/>
      <c r="G26" s="47"/>
      <c r="H26" s="47"/>
    </row>
    <row r="27" spans="2:8" ht="12.75">
      <c r="B27" s="47"/>
      <c r="C27" s="53"/>
      <c r="D27" s="47"/>
      <c r="E27" s="47"/>
      <c r="F27" s="47"/>
      <c r="G27" s="47"/>
      <c r="H27" s="47"/>
    </row>
    <row r="28" spans="2:8" ht="12.75">
      <c r="B28" s="47"/>
      <c r="C28" s="53"/>
      <c r="D28" s="47"/>
      <c r="E28" s="47"/>
      <c r="F28" s="47"/>
      <c r="G28" s="47"/>
      <c r="H28" s="47"/>
    </row>
    <row r="29" spans="2:8" ht="12.75">
      <c r="B29" s="47"/>
      <c r="C29" s="53"/>
      <c r="D29" s="47"/>
      <c r="E29" s="47"/>
      <c r="F29" s="47"/>
      <c r="G29" s="47"/>
      <c r="H29" s="47"/>
    </row>
    <row r="30" spans="2:8" ht="12.75">
      <c r="B30" s="47"/>
      <c r="C30" s="53"/>
      <c r="D30" s="47"/>
      <c r="E30" s="47"/>
      <c r="F30" s="47"/>
      <c r="G30" s="47"/>
      <c r="H30" s="47"/>
    </row>
    <row r="31" spans="2:8" ht="12.75">
      <c r="B31" s="47"/>
      <c r="C31" s="53"/>
      <c r="D31" s="47"/>
      <c r="E31" s="47"/>
      <c r="F31" s="47"/>
      <c r="G31" s="47"/>
      <c r="H31" s="47"/>
    </row>
    <row r="32" spans="2:8" ht="12.75">
      <c r="B32" s="47"/>
      <c r="C32" s="53"/>
      <c r="D32" s="47"/>
      <c r="E32" s="47"/>
      <c r="F32" s="47"/>
      <c r="G32" s="47"/>
      <c r="H32" s="47"/>
    </row>
    <row r="33" spans="2:8" ht="12.75">
      <c r="B33" s="47"/>
      <c r="C33" s="53"/>
      <c r="D33" s="47"/>
      <c r="E33" s="47"/>
      <c r="F33" s="47"/>
      <c r="G33" s="47"/>
      <c r="H33" s="47"/>
    </row>
    <row r="34" spans="2:8" ht="12.75">
      <c r="B34" s="47"/>
      <c r="C34" s="53"/>
      <c r="D34" s="47"/>
      <c r="E34" s="47"/>
      <c r="F34" s="47"/>
      <c r="G34" s="47"/>
      <c r="H34" s="47"/>
    </row>
    <row r="35" spans="2:8" ht="12.75">
      <c r="B35" s="47"/>
      <c r="C35" s="53"/>
      <c r="D35" s="47"/>
      <c r="E35" s="47"/>
      <c r="F35" s="47"/>
      <c r="G35" s="47"/>
      <c r="H35" s="47"/>
    </row>
    <row r="36" spans="2:8" ht="12.75">
      <c r="B36" s="47"/>
      <c r="C36" s="53"/>
      <c r="D36" s="47"/>
      <c r="E36" s="47"/>
      <c r="F36" s="47"/>
      <c r="G36" s="47"/>
      <c r="H36" s="47"/>
    </row>
    <row r="37" spans="2:8" ht="12.75">
      <c r="B37" s="47"/>
      <c r="C37" s="53"/>
      <c r="D37" s="47"/>
      <c r="E37" s="47"/>
      <c r="F37" s="47"/>
      <c r="G37" s="47"/>
      <c r="H37" s="47"/>
    </row>
    <row r="38" spans="3:8" ht="12.75">
      <c r="C38" s="53"/>
      <c r="D38" s="47"/>
      <c r="E38" s="47"/>
      <c r="F38" s="47"/>
      <c r="G38" s="47"/>
      <c r="H38" s="47"/>
    </row>
    <row r="39" spans="4:8" ht="12.75">
      <c r="D39" s="47"/>
      <c r="E39" s="47"/>
      <c r="F39" s="47"/>
      <c r="G39" s="47"/>
      <c r="H39" s="47"/>
    </row>
    <row r="40" spans="4:8" ht="12.75">
      <c r="D40" s="47"/>
      <c r="E40" s="47"/>
      <c r="F40" s="47"/>
      <c r="G40" s="47"/>
      <c r="H40" s="47"/>
    </row>
    <row r="41" spans="4:8" ht="12.75">
      <c r="D41" s="47"/>
      <c r="E41" s="47"/>
      <c r="F41" s="47"/>
      <c r="G41" s="47"/>
      <c r="H41" s="47"/>
    </row>
    <row r="42" spans="4:8" ht="12.75">
      <c r="D42" s="47"/>
      <c r="E42" s="47"/>
      <c r="F42" s="47"/>
      <c r="G42" s="47"/>
      <c r="H42" s="47"/>
    </row>
    <row r="43" spans="4:8" ht="12.75">
      <c r="D43" s="47"/>
      <c r="E43" s="47"/>
      <c r="F43" s="47"/>
      <c r="G43" s="47"/>
      <c r="H43" s="47"/>
    </row>
    <row r="44" spans="4:8" ht="12.75">
      <c r="D44" s="47"/>
      <c r="E44" s="47"/>
      <c r="F44" s="47"/>
      <c r="G44" s="47"/>
      <c r="H44" s="47"/>
    </row>
    <row r="45" spans="4:8" ht="12.75">
      <c r="D45" s="47"/>
      <c r="E45" s="47"/>
      <c r="F45" s="47"/>
      <c r="G45" s="47"/>
      <c r="H45" s="47"/>
    </row>
    <row r="46" spans="4:8" ht="12.75">
      <c r="D46" s="47"/>
      <c r="E46" s="47"/>
      <c r="F46" s="47"/>
      <c r="G46" s="47"/>
      <c r="H46" s="47"/>
    </row>
    <row r="47" spans="4:8" ht="12.75">
      <c r="D47" s="47"/>
      <c r="E47" s="47"/>
      <c r="F47" s="47"/>
      <c r="G47" s="47"/>
      <c r="H47" s="47"/>
    </row>
    <row r="48" spans="4:8" ht="12.75">
      <c r="D48" s="47"/>
      <c r="E48" s="47"/>
      <c r="F48" s="47"/>
      <c r="G48" s="47"/>
      <c r="H48" s="47"/>
    </row>
    <row r="49" spans="4:8" ht="12.75">
      <c r="D49" s="47"/>
      <c r="E49" s="47"/>
      <c r="F49" s="47"/>
      <c r="G49" s="47"/>
      <c r="H49" s="47"/>
    </row>
    <row r="50" spans="4:8" ht="12.75">
      <c r="D50" s="47"/>
      <c r="E50" s="47"/>
      <c r="F50" s="47"/>
      <c r="G50" s="47"/>
      <c r="H50" s="47"/>
    </row>
    <row r="51" spans="4:8" ht="12.75">
      <c r="D51" s="47"/>
      <c r="E51" s="47"/>
      <c r="F51" s="47"/>
      <c r="G51" s="47"/>
      <c r="H51" s="47"/>
    </row>
    <row r="52" spans="4:8" ht="12.75">
      <c r="D52" s="47"/>
      <c r="E52" s="47"/>
      <c r="F52" s="47"/>
      <c r="G52" s="47"/>
      <c r="H52" s="47"/>
    </row>
    <row r="53" spans="4:8" ht="12.75">
      <c r="D53" s="47"/>
      <c r="E53" s="47"/>
      <c r="F53" s="47"/>
      <c r="G53" s="47"/>
      <c r="H53" s="47"/>
    </row>
    <row r="54" spans="4:8" ht="12.75">
      <c r="D54" s="47"/>
      <c r="E54" s="47"/>
      <c r="F54" s="47"/>
      <c r="G54" s="47"/>
      <c r="H54" s="47"/>
    </row>
    <row r="55" spans="4:8" ht="12.75">
      <c r="D55" s="47"/>
      <c r="E55" s="47"/>
      <c r="F55" s="47"/>
      <c r="G55" s="47"/>
      <c r="H55" s="47"/>
    </row>
    <row r="56" spans="4:8" ht="12.75">
      <c r="D56" s="47"/>
      <c r="E56" s="47"/>
      <c r="F56" s="47"/>
      <c r="G56" s="47"/>
      <c r="H56" s="47"/>
    </row>
    <row r="57" spans="4:8" ht="12.75">
      <c r="D57" s="47"/>
      <c r="E57" s="47"/>
      <c r="F57" s="47"/>
      <c r="G57" s="47"/>
      <c r="H57" s="47"/>
    </row>
    <row r="58" spans="4:8" ht="12.75">
      <c r="D58" s="47"/>
      <c r="E58" s="47"/>
      <c r="F58" s="47"/>
      <c r="G58" s="47"/>
      <c r="H58" s="47"/>
    </row>
    <row r="59" spans="4:8" ht="12.75">
      <c r="D59" s="47"/>
      <c r="E59" s="47"/>
      <c r="F59" s="47"/>
      <c r="G59" s="47"/>
      <c r="H59" s="47"/>
    </row>
    <row r="60" spans="4:8" ht="12.75">
      <c r="D60" s="47"/>
      <c r="E60" s="47"/>
      <c r="F60" s="47"/>
      <c r="G60" s="47"/>
      <c r="H60" s="47"/>
    </row>
    <row r="61" spans="4:8" ht="12.75">
      <c r="D61" s="47"/>
      <c r="E61" s="47"/>
      <c r="F61" s="47"/>
      <c r="G61" s="47"/>
      <c r="H61" s="47"/>
    </row>
    <row r="62" spans="4:8" ht="12.75">
      <c r="D62" s="47"/>
      <c r="E62" s="47"/>
      <c r="F62" s="47"/>
      <c r="G62" s="47"/>
      <c r="H62" s="47"/>
    </row>
    <row r="63" spans="4:8" ht="12.75">
      <c r="D63" s="47"/>
      <c r="E63" s="47"/>
      <c r="F63" s="47"/>
      <c r="G63" s="47"/>
      <c r="H63" s="47"/>
    </row>
    <row r="64" spans="4:8" ht="12.75">
      <c r="D64" s="47"/>
      <c r="E64" s="47"/>
      <c r="F64" s="47"/>
      <c r="G64" s="47"/>
      <c r="H64" s="47"/>
    </row>
    <row r="65" spans="4:8" ht="12.75">
      <c r="D65" s="47"/>
      <c r="E65" s="47"/>
      <c r="F65" s="47"/>
      <c r="G65" s="47"/>
      <c r="H65" s="47"/>
    </row>
  </sheetData>
  <sheetProtection sheet="1" objects="1" scenarios="1"/>
  <mergeCells count="1">
    <mergeCell ref="B2:E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E16"/>
  <sheetViews>
    <sheetView workbookViewId="0" topLeftCell="A1">
      <selection activeCell="C7" sqref="C7"/>
    </sheetView>
  </sheetViews>
  <sheetFormatPr defaultColWidth="9.140625" defaultRowHeight="12.75"/>
  <cols>
    <col min="1" max="1" width="9.140625" style="47" customWidth="1"/>
    <col min="2" max="2" width="9.140625" style="57" customWidth="1"/>
    <col min="3" max="3" width="10.00390625" style="47" bestFit="1" customWidth="1"/>
    <col min="4" max="4" width="16.421875" style="47" bestFit="1" customWidth="1"/>
    <col min="5" max="16384" width="9.140625" style="47" customWidth="1"/>
  </cols>
  <sheetData>
    <row r="1" ht="27.75" customHeight="1"/>
    <row r="2" spans="2:5" ht="26.25">
      <c r="B2" s="107" t="s">
        <v>38</v>
      </c>
      <c r="C2" s="107"/>
      <c r="D2" s="107"/>
      <c r="E2" s="107"/>
    </row>
    <row r="3" spans="2:5" ht="26.25">
      <c r="B3" s="60" t="s">
        <v>39</v>
      </c>
      <c r="C3" s="56"/>
      <c r="D3" s="56"/>
      <c r="E3" s="56"/>
    </row>
    <row r="4" spans="2:5" ht="13.5" customHeight="1">
      <c r="B4" s="60" t="s">
        <v>40</v>
      </c>
      <c r="C4" s="56"/>
      <c r="D4" s="56"/>
      <c r="E4" s="56"/>
    </row>
    <row r="6" ht="13.5" thickBot="1">
      <c r="D6" s="61" t="s">
        <v>35</v>
      </c>
    </row>
    <row r="7" spans="2:4" ht="13.5" thickBot="1">
      <c r="B7" s="61" t="s">
        <v>36</v>
      </c>
      <c r="C7" s="63">
        <v>10</v>
      </c>
      <c r="D7" s="59">
        <f>1000000/(2*3.14*C7*C8)</f>
        <v>15923.566878980891</v>
      </c>
    </row>
    <row r="8" spans="2:3" ht="13.5" thickBot="1">
      <c r="B8" s="61" t="s">
        <v>37</v>
      </c>
      <c r="C8" s="63">
        <v>1</v>
      </c>
    </row>
    <row r="9" ht="12.75">
      <c r="B9" s="61"/>
    </row>
    <row r="10" spans="2:4" ht="13.5" thickBot="1">
      <c r="B10" s="61"/>
      <c r="D10" s="61" t="s">
        <v>36</v>
      </c>
    </row>
    <row r="11" spans="2:4" ht="13.5" thickBot="1">
      <c r="B11" s="61" t="s">
        <v>35</v>
      </c>
      <c r="C11" s="63">
        <v>15000</v>
      </c>
      <c r="D11" s="59">
        <f>1000000/(2*3.14*C11*C12)</f>
        <v>106.15711252653928</v>
      </c>
    </row>
    <row r="12" spans="2:3" ht="13.5" thickBot="1">
      <c r="B12" s="61" t="s">
        <v>37</v>
      </c>
      <c r="C12" s="63">
        <v>0.1</v>
      </c>
    </row>
    <row r="13" ht="12.75">
      <c r="B13" s="62"/>
    </row>
    <row r="14" spans="2:4" ht="13.5" thickBot="1">
      <c r="B14" s="61"/>
      <c r="D14" s="61" t="s">
        <v>37</v>
      </c>
    </row>
    <row r="15" spans="2:4" ht="13.5" thickBot="1">
      <c r="B15" s="61" t="s">
        <v>36</v>
      </c>
      <c r="C15" s="63">
        <v>5300</v>
      </c>
      <c r="D15" s="58">
        <f>1000000/(2*3.14*C15*C16)</f>
        <v>0.25037054841164924</v>
      </c>
    </row>
    <row r="16" spans="2:3" ht="13.5" thickBot="1">
      <c r="B16" s="61" t="s">
        <v>35</v>
      </c>
      <c r="C16" s="63">
        <v>120</v>
      </c>
    </row>
  </sheetData>
  <sheetProtection sheet="1" objects="1" scenarios="1"/>
  <mergeCells count="1">
    <mergeCell ref="B2:E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J21"/>
  <sheetViews>
    <sheetView workbookViewId="0" topLeftCell="A1">
      <selection activeCell="F6" sqref="F6"/>
    </sheetView>
  </sheetViews>
  <sheetFormatPr defaultColWidth="9.140625" defaultRowHeight="12.75"/>
  <cols>
    <col min="1" max="1" width="9.140625" style="47" customWidth="1"/>
    <col min="2" max="2" width="9.140625" style="57" customWidth="1"/>
    <col min="3" max="3" width="9.140625" style="53" customWidth="1"/>
    <col min="4" max="4" width="12.421875" style="47" bestFit="1" customWidth="1"/>
    <col min="5" max="5" width="14.421875" style="47" customWidth="1"/>
    <col min="6" max="6" width="11.28125" style="53" customWidth="1"/>
    <col min="7" max="7" width="2.57421875" style="53" customWidth="1"/>
    <col min="8" max="8" width="12.8515625" style="47" customWidth="1"/>
    <col min="9" max="9" width="3.57421875" style="47" customWidth="1"/>
    <col min="10" max="10" width="28.7109375" style="47" customWidth="1"/>
    <col min="11" max="16384" width="9.140625" style="47" customWidth="1"/>
  </cols>
  <sheetData>
    <row r="1" ht="27.75" customHeight="1"/>
    <row r="2" spans="1:10" ht="26.25">
      <c r="A2" s="107" t="s">
        <v>41</v>
      </c>
      <c r="B2" s="107"/>
      <c r="C2" s="107"/>
      <c r="D2" s="107"/>
      <c r="E2" s="107"/>
      <c r="F2" s="107"/>
      <c r="G2" s="107"/>
      <c r="H2" s="107"/>
      <c r="I2" s="107"/>
      <c r="J2" s="107"/>
    </row>
    <row r="3" spans="1:10" ht="15.75" customHeight="1">
      <c r="A3" s="109" t="s">
        <v>53</v>
      </c>
      <c r="B3" s="109"/>
      <c r="C3" s="109"/>
      <c r="D3" s="109"/>
      <c r="E3" s="109"/>
      <c r="F3" s="109"/>
      <c r="G3" s="109"/>
      <c r="H3" s="109"/>
      <c r="I3" s="109"/>
      <c r="J3" s="109"/>
    </row>
    <row r="5" spans="2:9" ht="13.5" thickBot="1">
      <c r="B5" s="47"/>
      <c r="C5" s="47"/>
      <c r="E5" s="57"/>
      <c r="H5" s="61" t="s">
        <v>45</v>
      </c>
      <c r="I5" s="61"/>
    </row>
    <row r="6" spans="2:7" ht="13.5" thickBot="1">
      <c r="B6" s="47"/>
      <c r="C6" s="47"/>
      <c r="E6" s="61" t="s">
        <v>42</v>
      </c>
      <c r="F6" s="64">
        <v>10000</v>
      </c>
      <c r="G6" s="66"/>
    </row>
    <row r="7" spans="2:7" ht="6" customHeight="1" thickBot="1">
      <c r="B7" s="47"/>
      <c r="C7" s="47"/>
      <c r="E7" s="61"/>
      <c r="F7" s="84"/>
      <c r="G7" s="66"/>
    </row>
    <row r="8" spans="2:10" ht="13.5" thickBot="1">
      <c r="B8" s="47"/>
      <c r="C8" s="47"/>
      <c r="E8" s="61" t="s">
        <v>44</v>
      </c>
      <c r="F8" s="64">
        <v>10000</v>
      </c>
      <c r="G8" s="82"/>
      <c r="H8" s="59">
        <f>+(F6*F8)/(F6+F8)</f>
        <v>5000</v>
      </c>
      <c r="I8" s="61" t="s">
        <v>57</v>
      </c>
      <c r="J8" s="61" t="s">
        <v>46</v>
      </c>
    </row>
    <row r="9" spans="2:10" ht="6.75" customHeight="1" thickBot="1">
      <c r="B9" s="47"/>
      <c r="C9" s="47"/>
      <c r="E9" s="61"/>
      <c r="F9" s="84"/>
      <c r="G9" s="66"/>
      <c r="H9" s="85"/>
      <c r="I9" s="61"/>
      <c r="J9" s="61"/>
    </row>
    <row r="10" spans="2:10" ht="13.5" thickBot="1">
      <c r="B10" s="47"/>
      <c r="C10" s="47"/>
      <c r="E10" s="61" t="s">
        <v>43</v>
      </c>
      <c r="F10" s="64">
        <v>5000</v>
      </c>
      <c r="G10" s="82"/>
      <c r="H10" s="59">
        <f>+(H8*F10)/(H8+F10)</f>
        <v>2500</v>
      </c>
      <c r="I10" s="61" t="s">
        <v>57</v>
      </c>
      <c r="J10" s="61" t="s">
        <v>47</v>
      </c>
    </row>
    <row r="11" spans="2:4" ht="22.5" customHeight="1">
      <c r="B11" s="61"/>
      <c r="D11" s="61"/>
    </row>
    <row r="12" spans="1:10" ht="21.75" customHeight="1">
      <c r="A12" s="108" t="s">
        <v>55</v>
      </c>
      <c r="B12" s="108"/>
      <c r="C12" s="108"/>
      <c r="D12" s="108"/>
      <c r="E12" s="108"/>
      <c r="F12" s="108"/>
      <c r="G12" s="108"/>
      <c r="H12" s="108"/>
      <c r="I12" s="108"/>
      <c r="J12" s="108"/>
    </row>
    <row r="13" spans="2:4" ht="13.5" thickBot="1">
      <c r="B13" s="65"/>
      <c r="C13" s="66"/>
      <c r="D13" s="67"/>
    </row>
    <row r="14" spans="2:9" ht="13.5" thickBot="1">
      <c r="B14" s="71" t="s">
        <v>48</v>
      </c>
      <c r="C14" s="66"/>
      <c r="D14" s="2"/>
      <c r="F14" s="80">
        <v>100</v>
      </c>
      <c r="G14" s="81"/>
      <c r="H14" s="60" t="s">
        <v>57</v>
      </c>
      <c r="I14" s="74"/>
    </row>
    <row r="15" spans="2:9" ht="12.75">
      <c r="B15" s="71"/>
      <c r="C15" s="66"/>
      <c r="D15" s="2"/>
      <c r="F15" s="75"/>
      <c r="G15" s="75"/>
      <c r="H15" s="74"/>
      <c r="I15" s="74"/>
    </row>
    <row r="16" spans="2:9" ht="13.5" thickBot="1">
      <c r="B16" s="68"/>
      <c r="C16" s="69"/>
      <c r="D16" s="2"/>
      <c r="H16" s="74" t="s">
        <v>56</v>
      </c>
      <c r="I16" s="74"/>
    </row>
    <row r="17" spans="2:10" ht="13.5" thickBot="1">
      <c r="B17" s="71" t="s">
        <v>49</v>
      </c>
      <c r="C17" s="69"/>
      <c r="D17" s="65"/>
      <c r="E17" s="61" t="s">
        <v>42</v>
      </c>
      <c r="F17" s="80">
        <v>200</v>
      </c>
      <c r="G17" s="83"/>
      <c r="H17" s="76">
        <f>+(F17*F14)/(F17-F14)</f>
        <v>200</v>
      </c>
      <c r="I17" s="61" t="s">
        <v>57</v>
      </c>
      <c r="J17" s="74" t="s">
        <v>50</v>
      </c>
    </row>
    <row r="18" spans="2:10" ht="7.5" customHeight="1" thickBot="1">
      <c r="B18" s="71"/>
      <c r="C18" s="69"/>
      <c r="D18" s="65"/>
      <c r="E18" s="74"/>
      <c r="F18" s="77"/>
      <c r="G18" s="79"/>
      <c r="H18" s="77"/>
      <c r="I18" s="79"/>
      <c r="J18" s="74"/>
    </row>
    <row r="19" spans="2:10" ht="13.5" thickBot="1">
      <c r="B19" s="71" t="s">
        <v>51</v>
      </c>
      <c r="C19" s="66"/>
      <c r="D19" s="70"/>
      <c r="E19" s="61" t="s">
        <v>44</v>
      </c>
      <c r="F19" s="80">
        <v>300</v>
      </c>
      <c r="G19" s="83"/>
      <c r="H19" s="76">
        <f>+(F19*H17)/(F19-H17)</f>
        <v>600</v>
      </c>
      <c r="I19" s="61" t="s">
        <v>57</v>
      </c>
      <c r="J19" s="74" t="s">
        <v>54</v>
      </c>
    </row>
    <row r="20" spans="2:4" ht="12.75">
      <c r="B20" s="65"/>
      <c r="C20" s="66"/>
      <c r="D20" s="2"/>
    </row>
    <row r="21" ht="12.75">
      <c r="B21" s="78" t="s">
        <v>52</v>
      </c>
    </row>
  </sheetData>
  <sheetProtection sheet="1" objects="1" scenarios="1"/>
  <mergeCells count="3">
    <mergeCell ref="A12:J12"/>
    <mergeCell ref="A2:J2"/>
    <mergeCell ref="A3:J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Svalander</dc:creator>
  <cp:keywords/>
  <dc:description/>
  <cp:lastModifiedBy>Josef Svalander</cp:lastModifiedBy>
  <dcterms:created xsi:type="dcterms:W3CDTF">2002-08-24T08:42:20Z</dcterms:created>
  <dcterms:modified xsi:type="dcterms:W3CDTF">2002-10-02T20:02:14Z</dcterms:modified>
  <cp:category/>
  <cp:version/>
  <cp:contentType/>
  <cp:contentStatus/>
</cp:coreProperties>
</file>